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0515" windowHeight="46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concurrentCalc="0"/>
  <fileRecoveryPr repairLoad="1"/>
</workbook>
</file>

<file path=xl/calcChain.xml><?xml version="1.0" encoding="utf-8"?>
<calcChain xmlns="http://schemas.openxmlformats.org/spreadsheetml/2006/main">
  <c r="D51" i="1" l="1"/>
  <c r="E45" i="2"/>
  <c r="F45" i="2"/>
  <c r="F48" i="2"/>
  <c r="E48" i="2"/>
  <c r="G42" i="2"/>
  <c r="E41" i="2"/>
  <c r="F41" i="2"/>
  <c r="F42" i="2"/>
  <c r="E40" i="2"/>
  <c r="E42" i="2"/>
  <c r="G26" i="2"/>
  <c r="G27" i="2"/>
  <c r="G30" i="2"/>
  <c r="G38" i="2"/>
  <c r="F38" i="2"/>
  <c r="E38" i="2"/>
  <c r="G16" i="2"/>
  <c r="G17" i="2"/>
  <c r="G18" i="2"/>
  <c r="G20" i="2"/>
  <c r="G21" i="2"/>
  <c r="G22" i="2"/>
  <c r="G23" i="2"/>
  <c r="G24" i="2"/>
  <c r="F24" i="2"/>
  <c r="E16" i="2"/>
  <c r="E24" i="2"/>
  <c r="D24" i="2"/>
  <c r="D18" i="1"/>
  <c r="D26" i="1"/>
  <c r="D40" i="1"/>
  <c r="D42" i="1"/>
  <c r="D43" i="1"/>
  <c r="D44" i="1"/>
  <c r="F28" i="1"/>
  <c r="F29" i="1"/>
  <c r="F32" i="1"/>
  <c r="F40" i="1"/>
  <c r="F18" i="1"/>
  <c r="F19" i="1"/>
  <c r="F20" i="1"/>
  <c r="F22" i="1"/>
  <c r="F23" i="1"/>
  <c r="F24" i="1"/>
  <c r="F25" i="1"/>
  <c r="F26" i="1"/>
  <c r="D47" i="1"/>
  <c r="E47" i="1"/>
  <c r="F44" i="1"/>
  <c r="E51" i="1"/>
  <c r="E43" i="1"/>
  <c r="E44" i="1"/>
  <c r="E26" i="1"/>
  <c r="E40" i="1"/>
</calcChain>
</file>

<file path=xl/sharedStrings.xml><?xml version="1.0" encoding="utf-8"?>
<sst xmlns="http://schemas.openxmlformats.org/spreadsheetml/2006/main" count="190" uniqueCount="94">
  <si>
    <t>Статті надходжень та витрат</t>
  </si>
  <si>
    <t>Примітки</t>
  </si>
  <si>
    <t>На 1 місяць</t>
  </si>
  <si>
    <t>За 1 кв.м</t>
  </si>
  <si>
    <t>І</t>
  </si>
  <si>
    <t>1.</t>
  </si>
  <si>
    <t>2.</t>
  </si>
  <si>
    <t>3.</t>
  </si>
  <si>
    <t>ІІ</t>
  </si>
  <si>
    <t xml:space="preserve">2. </t>
  </si>
  <si>
    <t>Бухгалтер</t>
  </si>
  <si>
    <t>Електрик</t>
  </si>
  <si>
    <t>Ремонтний фонд</t>
  </si>
  <si>
    <t>Двірник</t>
  </si>
  <si>
    <t>Надходження в резервний фонд</t>
  </si>
  <si>
    <t>Внески на ремонтний фонд</t>
  </si>
  <si>
    <t>Внески у резервний фонд</t>
  </si>
  <si>
    <t>Прибиральниця ( 2 чол.)</t>
  </si>
  <si>
    <t>ВЬОГО</t>
  </si>
  <si>
    <t>Керуючий будинком</t>
  </si>
  <si>
    <t>Загальна площа           4 4940,4 кв.м</t>
  </si>
  <si>
    <r>
      <t>З</t>
    </r>
    <r>
      <rPr>
        <b/>
        <sz val="11"/>
        <color theme="1"/>
        <rFont val="Calibri"/>
        <family val="2"/>
        <charset val="204"/>
        <scheme val="minor"/>
      </rPr>
      <t xml:space="preserve">агальна площа квартир будинку </t>
    </r>
  </si>
  <si>
    <t xml:space="preserve">Загальна площа нежитлових приміщень будинку </t>
  </si>
  <si>
    <t>514,80 кв.м</t>
  </si>
  <si>
    <t xml:space="preserve"> рік (2 місяці)</t>
  </si>
  <si>
    <t>4 425,4 кв. м.</t>
  </si>
  <si>
    <t xml:space="preserve">Технічне обслуговування ліфтів </t>
  </si>
  <si>
    <t>2.1.</t>
  </si>
  <si>
    <t>Технічне обслуговування внутрішньобуцдинкових систем, тепло-водопостачання, водовідведення і зливної каналізації, несучих та захисних конструкцій ( матеріальні витрати)</t>
  </si>
  <si>
    <t xml:space="preserve">Резервний фонд </t>
  </si>
  <si>
    <t>Прибирання сходових клітин (матеріальні витрати)</t>
  </si>
  <si>
    <t>Прибирання прибудинкової території ( матеріальні витрати)</t>
  </si>
  <si>
    <t xml:space="preserve">Електроенергія (місця загального користування +ліфти, приблизний розрахунок) </t>
  </si>
  <si>
    <t>3.1.</t>
  </si>
  <si>
    <t>3.2.</t>
  </si>
  <si>
    <t>3.2.1.</t>
  </si>
  <si>
    <t>3.2.2.</t>
  </si>
  <si>
    <t>3.2.3.</t>
  </si>
  <si>
    <t>3.2.4.</t>
  </si>
  <si>
    <t>Інвентар</t>
  </si>
  <si>
    <t>Інвентар, матеріали</t>
  </si>
  <si>
    <t xml:space="preserve">Витрати на папір, поштові витрати, </t>
  </si>
  <si>
    <t>Технічне обслуговування електичних мереж (матеріальні витрати)</t>
  </si>
  <si>
    <t>Дератизація і санінсекція</t>
  </si>
  <si>
    <t>По договору</t>
  </si>
  <si>
    <t>Обслуговування систем протипожежної автоматики та димовідведення</t>
  </si>
  <si>
    <t>Поточний ремонт конструктивних елементів, інженерних пристроїв</t>
  </si>
  <si>
    <t>Вартість інструменту, недорогих матреіалів</t>
  </si>
  <si>
    <t>Адміністративні витрати (матеріальні витрати на забезпечення функціонування адміністративного корпусу)</t>
  </si>
  <si>
    <t>Вивезення та утилізація твердих побутових і негабаритних відходів</t>
  </si>
  <si>
    <t>Підготовка будинку до експлуатації в оцінньо-зимовий період, прибирання та вивіз снігу в зимовий період</t>
  </si>
  <si>
    <t>3.2.5.</t>
  </si>
  <si>
    <t>3.2.6.</t>
  </si>
  <si>
    <t>3.2.7.</t>
  </si>
  <si>
    <t>3.2.8.</t>
  </si>
  <si>
    <t>3.2.9.</t>
  </si>
  <si>
    <t>3.2.10.</t>
  </si>
  <si>
    <t xml:space="preserve">Слюсар-сантехнік </t>
  </si>
  <si>
    <t>Охоронець ( 4 чол.)</t>
  </si>
  <si>
    <t>Фонд ЄСВ ( 11 працівників)</t>
  </si>
  <si>
    <t>2.2.</t>
  </si>
  <si>
    <t>Витратина на утримання та поточний  ремонт будинку та утримання  прибудинкової території</t>
  </si>
  <si>
    <t xml:space="preserve">Надходження в ремонтний фонд </t>
  </si>
  <si>
    <t>Ремонтний та резервний фонд</t>
  </si>
  <si>
    <t>Управління будинком ,  утримання та поточний ремонт будинку, утримання  прибудинкової території</t>
  </si>
  <si>
    <t>2,00 грн за м кв.</t>
  </si>
  <si>
    <t>2,00 грн  за м кв.</t>
  </si>
  <si>
    <t>Голова правління</t>
  </si>
  <si>
    <t>Управління,утримання  будинку та прибудинкової території</t>
  </si>
  <si>
    <t>Фонд заробітної плати</t>
  </si>
  <si>
    <t>приблизно 1000 кВт в місяць</t>
  </si>
  <si>
    <t xml:space="preserve">2 ліфти *900 грн за договором </t>
  </si>
  <si>
    <t>Тариф</t>
  </si>
  <si>
    <t>15,64 грн за м кв.</t>
  </si>
  <si>
    <t xml:space="preserve">Квартири </t>
  </si>
  <si>
    <t xml:space="preserve">Нежитлові приміщення(комори) </t>
  </si>
  <si>
    <t>3,77 грн за м кв.</t>
  </si>
  <si>
    <t>3,77грн. за м кв</t>
  </si>
  <si>
    <t>9,87 грн за м кв.</t>
  </si>
  <si>
    <t>Витратина на управління, утримання та поточний  ремонт будинку та утримання  прибудинкової території</t>
  </si>
  <si>
    <t>ВСЬОГО</t>
  </si>
  <si>
    <t>Витрати на управління, утримання та поточний  ремонт будинку та утримання  прибудинкової території всього : (1+2+3)</t>
  </si>
  <si>
    <t xml:space="preserve">Надходження </t>
  </si>
  <si>
    <t>Надходження від власників квартир та/або нежитлових приміщень всього: (1+2+3)</t>
  </si>
  <si>
    <t xml:space="preserve">Кошторис ОСББ "Імперіал Палас" на 2016 рік (листопад - грудень)   </t>
  </si>
  <si>
    <t xml:space="preserve">Кошторис ОСББ "Імперіал Палас"                                                 на 2016 рік (листопад - грудень)   </t>
  </si>
  <si>
    <t xml:space="preserve">Невід’ємний Додаток № 1 до Бюлетеня для голосування на Загальних зборах ОСББ "Імперіал Палас" </t>
  </si>
  <si>
    <t>06 жовтня 2016 року</t>
  </si>
  <si>
    <t>Підпис власника (представника)</t>
  </si>
  <si>
    <t xml:space="preserve">Невід’ємний Додаток №2 до Бюлетеня для голосування на Загальних зборах ОСББ "Імперіал Палас" </t>
  </si>
  <si>
    <t>Витрати на управління, утримання та поточний  ремонт будинку та утримання  прибудинкової території всього: (1+2+3)</t>
  </si>
  <si>
    <t>Витрати на на утримання та поточний  ремонт будинку та утримання  прибудинкової території</t>
  </si>
  <si>
    <t>Інші надходження</t>
  </si>
  <si>
    <t>Надходження від власників квартир та/або нежитлових приміщень всього: (1+2+3+4)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</si>
</sst>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" fontId="7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2" borderId="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3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6" fillId="0" borderId="0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%20&#1073;&#1077;&#1079;%20&#1087;&#1086;&#1083;&#1080;&#1074;&#1072;%20&#1075;&#1072;&#1079;&#1086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рахунок тарифу"/>
      <sheetName val="Перелік послуг"/>
      <sheetName val="Штатний розпис"/>
      <sheetName val="Лист1"/>
    </sheetNames>
    <sheetDataSet>
      <sheetData sheetId="0"/>
      <sheetData sheetId="1"/>
      <sheetData sheetId="2">
        <row r="9">
          <cell r="E9">
            <v>4970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5"/>
  <sheetViews>
    <sheetView tabSelected="1" zoomScaleNormal="100" workbookViewId="0">
      <selection activeCell="B51" sqref="B51"/>
    </sheetView>
  </sheetViews>
  <sheetFormatPr defaultRowHeight="15" x14ac:dyDescent="0.25"/>
  <cols>
    <col min="1" max="1" width="6.375" customWidth="1"/>
    <col min="2" max="2" width="68" customWidth="1"/>
    <col min="3" max="3" width="36.625" customWidth="1"/>
    <col min="4" max="4" width="25.375" customWidth="1"/>
    <col min="5" max="5" width="18.375" customWidth="1"/>
    <col min="6" max="6" width="18.125" customWidth="1"/>
    <col min="7" max="7" width="16.125" customWidth="1"/>
    <col min="8" max="8" width="14.375" customWidth="1"/>
  </cols>
  <sheetData>
    <row r="1" spans="1:8" ht="50.25" customHeight="1" x14ac:dyDescent="0.25">
      <c r="E1" s="60" t="s">
        <v>89</v>
      </c>
      <c r="F1" s="60"/>
    </row>
    <row r="2" spans="1:8" ht="18.75" customHeight="1" x14ac:dyDescent="0.25">
      <c r="E2" s="62" t="s">
        <v>87</v>
      </c>
      <c r="F2" s="62"/>
    </row>
    <row r="3" spans="1:8" ht="25.5" customHeight="1" x14ac:dyDescent="0.25">
      <c r="B3" s="70" t="s">
        <v>84</v>
      </c>
      <c r="C3" s="70"/>
      <c r="D3" s="70"/>
      <c r="F3" s="61"/>
      <c r="G3" s="45"/>
      <c r="H3" s="45"/>
    </row>
    <row r="4" spans="1:8" s="71" customFormat="1" ht="11.25" customHeight="1" x14ac:dyDescent="0.2">
      <c r="B4" s="72"/>
      <c r="C4" s="72"/>
      <c r="D4" s="73"/>
      <c r="E4" s="74"/>
      <c r="F4" s="74"/>
      <c r="G4" s="73"/>
      <c r="H4" s="73"/>
    </row>
    <row r="5" spans="1:8" s="71" customFormat="1" ht="12" thickBot="1" x14ac:dyDescent="0.25">
      <c r="B5" s="75"/>
      <c r="C5" s="75"/>
      <c r="D5" s="73"/>
      <c r="E5" s="74"/>
      <c r="F5" s="74"/>
      <c r="G5" s="73"/>
      <c r="H5" s="73"/>
    </row>
    <row r="6" spans="1:8" ht="29.25" customHeight="1" thickBot="1" x14ac:dyDescent="0.3">
      <c r="A6" s="6"/>
      <c r="B6" s="3" t="s">
        <v>21</v>
      </c>
      <c r="C6" s="14" t="s">
        <v>25</v>
      </c>
      <c r="D6" s="15"/>
      <c r="F6" s="12" t="s">
        <v>20</v>
      </c>
    </row>
    <row r="7" spans="1:8" ht="21" customHeight="1" x14ac:dyDescent="0.25">
      <c r="A7" s="6"/>
      <c r="B7" s="13" t="s">
        <v>22</v>
      </c>
      <c r="C7" s="5" t="s">
        <v>23</v>
      </c>
      <c r="D7" s="16"/>
    </row>
    <row r="8" spans="1:8" x14ac:dyDescent="0.25">
      <c r="A8" s="6"/>
      <c r="B8" s="59"/>
      <c r="C8" s="16"/>
      <c r="D8" s="16"/>
    </row>
    <row r="9" spans="1:8" ht="30" x14ac:dyDescent="0.25">
      <c r="A9" s="7"/>
      <c r="B9" s="1"/>
      <c r="C9" s="5" t="s">
        <v>68</v>
      </c>
      <c r="D9" s="5" t="s">
        <v>15</v>
      </c>
      <c r="E9" s="5" t="s">
        <v>16</v>
      </c>
      <c r="F9" s="5" t="s">
        <v>72</v>
      </c>
      <c r="G9" s="7"/>
    </row>
    <row r="10" spans="1:8" x14ac:dyDescent="0.25">
      <c r="A10" s="7"/>
      <c r="B10" s="79" t="s">
        <v>74</v>
      </c>
      <c r="C10" s="4" t="s">
        <v>78</v>
      </c>
      <c r="D10" s="1" t="s">
        <v>65</v>
      </c>
      <c r="E10" s="1" t="s">
        <v>76</v>
      </c>
      <c r="F10" s="4" t="s">
        <v>73</v>
      </c>
      <c r="G10" s="7"/>
      <c r="H10" s="6"/>
    </row>
    <row r="11" spans="1:8" s="2" customFormat="1" x14ac:dyDescent="0.25">
      <c r="A11" s="7"/>
      <c r="B11" s="79" t="s">
        <v>75</v>
      </c>
      <c r="C11" s="1" t="s">
        <v>78</v>
      </c>
      <c r="D11" s="1" t="s">
        <v>66</v>
      </c>
      <c r="E11" s="1" t="s">
        <v>77</v>
      </c>
      <c r="F11" s="4" t="s">
        <v>73</v>
      </c>
      <c r="G11" s="7"/>
      <c r="H11" s="8"/>
    </row>
    <row r="12" spans="1:8" s="2" customFormat="1" x14ac:dyDescent="0.25">
      <c r="A12" s="7"/>
      <c r="B12" s="7"/>
      <c r="C12" s="7"/>
      <c r="D12" s="10"/>
      <c r="E12" s="7"/>
      <c r="F12" s="7"/>
      <c r="G12" s="7"/>
      <c r="H12" s="8"/>
    </row>
    <row r="13" spans="1:8" s="2" customFormat="1" x14ac:dyDescent="0.25">
      <c r="A13" s="7"/>
      <c r="B13" s="7"/>
      <c r="C13" s="7"/>
      <c r="D13" s="10"/>
      <c r="E13" s="7"/>
      <c r="F13" s="7"/>
      <c r="G13" s="7"/>
      <c r="H13" s="8"/>
    </row>
    <row r="14" spans="1:8" s="54" customFormat="1" ht="18.75" x14ac:dyDescent="0.3">
      <c r="A14" s="52"/>
      <c r="B14" s="52" t="s">
        <v>0</v>
      </c>
      <c r="C14" s="52" t="s">
        <v>1</v>
      </c>
      <c r="D14" s="52" t="s">
        <v>2</v>
      </c>
      <c r="E14" s="52" t="s">
        <v>24</v>
      </c>
      <c r="F14" s="52" t="s">
        <v>3</v>
      </c>
      <c r="G14" s="53"/>
    </row>
    <row r="15" spans="1:8" s="2" customFormat="1" ht="35.25" customHeight="1" x14ac:dyDescent="0.25">
      <c r="A15" s="81" t="s">
        <v>4</v>
      </c>
      <c r="B15" s="82" t="s">
        <v>79</v>
      </c>
      <c r="C15" s="81"/>
      <c r="D15" s="83"/>
      <c r="E15" s="81"/>
      <c r="F15" s="81"/>
      <c r="G15" s="8"/>
    </row>
    <row r="16" spans="1:8" s="2" customFormat="1" x14ac:dyDescent="0.25">
      <c r="A16" s="9">
        <v>1</v>
      </c>
      <c r="B16" s="39" t="s">
        <v>69</v>
      </c>
      <c r="C16" s="40"/>
      <c r="D16" s="40"/>
      <c r="E16" s="40"/>
      <c r="F16" s="41"/>
      <c r="G16" s="8"/>
    </row>
    <row r="17" spans="1:7" s="2" customFormat="1" x14ac:dyDescent="0.25">
      <c r="A17" s="11"/>
      <c r="B17" s="35" t="s">
        <v>67</v>
      </c>
      <c r="C17" s="34">
        <v>0</v>
      </c>
      <c r="D17" s="34">
        <v>0</v>
      </c>
      <c r="E17" s="34">
        <v>0</v>
      </c>
      <c r="F17" s="33">
        <v>0</v>
      </c>
      <c r="G17" s="8"/>
    </row>
    <row r="18" spans="1:7" s="2" customFormat="1" x14ac:dyDescent="0.25">
      <c r="A18" s="1"/>
      <c r="B18" s="30" t="s">
        <v>19</v>
      </c>
      <c r="C18" s="4">
        <v>4970</v>
      </c>
      <c r="D18" s="4">
        <f>'[1]Штатний розпис'!$E$9</f>
        <v>4970</v>
      </c>
      <c r="E18" s="4">
        <v>9940</v>
      </c>
      <c r="F18" s="14">
        <f>C18/4940.2</f>
        <v>1.0060321444475933</v>
      </c>
      <c r="G18" s="8"/>
    </row>
    <row r="19" spans="1:7" s="2" customFormat="1" x14ac:dyDescent="0.25">
      <c r="A19" s="1"/>
      <c r="B19" s="30" t="s">
        <v>10</v>
      </c>
      <c r="C19" s="4">
        <v>1865</v>
      </c>
      <c r="D19" s="4">
        <v>1865</v>
      </c>
      <c r="E19" s="4">
        <v>3730</v>
      </c>
      <c r="F19" s="14">
        <f>C19/4940.2</f>
        <v>0.37751508036111897</v>
      </c>
      <c r="G19" s="8"/>
    </row>
    <row r="20" spans="1:7" s="2" customFormat="1" x14ac:dyDescent="0.25">
      <c r="A20" s="1"/>
      <c r="B20" s="30" t="s">
        <v>57</v>
      </c>
      <c r="C20" s="4">
        <v>3370</v>
      </c>
      <c r="D20" s="4">
        <v>3370</v>
      </c>
      <c r="E20" s="4">
        <v>6740</v>
      </c>
      <c r="F20" s="14">
        <f>C20/4940.2</f>
        <v>0.68215861706003811</v>
      </c>
      <c r="G20" s="8"/>
    </row>
    <row r="21" spans="1:7" s="2" customFormat="1" x14ac:dyDescent="0.25">
      <c r="A21" s="1"/>
      <c r="B21" s="30" t="s">
        <v>11</v>
      </c>
      <c r="C21" s="4">
        <v>3370</v>
      </c>
      <c r="D21" s="4">
        <v>3370</v>
      </c>
      <c r="E21" s="4">
        <v>6740</v>
      </c>
      <c r="F21" s="14">
        <v>0.68</v>
      </c>
      <c r="G21" s="8"/>
    </row>
    <row r="22" spans="1:7" s="2" customFormat="1" x14ac:dyDescent="0.25">
      <c r="A22" s="1"/>
      <c r="B22" s="30" t="s">
        <v>58</v>
      </c>
      <c r="C22" s="4">
        <v>7960</v>
      </c>
      <c r="D22" s="4">
        <v>7960</v>
      </c>
      <c r="E22" s="4">
        <v>15920</v>
      </c>
      <c r="F22" s="14">
        <f>C22/4940.2</f>
        <v>1.611270798753087</v>
      </c>
    </row>
    <row r="23" spans="1:7" s="2" customFormat="1" x14ac:dyDescent="0.25">
      <c r="A23" s="1"/>
      <c r="B23" s="30" t="s">
        <v>13</v>
      </c>
      <c r="C23" s="4">
        <v>2238</v>
      </c>
      <c r="D23" s="4">
        <v>2238</v>
      </c>
      <c r="E23" s="4">
        <v>4476</v>
      </c>
      <c r="F23" s="14">
        <f>C23/4940.2</f>
        <v>0.45301809643334279</v>
      </c>
    </row>
    <row r="24" spans="1:7" s="2" customFormat="1" x14ac:dyDescent="0.25">
      <c r="A24" s="1"/>
      <c r="B24" s="30" t="s">
        <v>17</v>
      </c>
      <c r="C24" s="4">
        <v>4476</v>
      </c>
      <c r="D24" s="4">
        <v>4476</v>
      </c>
      <c r="E24" s="4">
        <v>8952</v>
      </c>
      <c r="F24" s="14">
        <f>C24/4940.2</f>
        <v>0.90603619286668557</v>
      </c>
    </row>
    <row r="25" spans="1:7" s="2" customFormat="1" x14ac:dyDescent="0.25">
      <c r="A25" s="1"/>
      <c r="B25" s="32" t="s">
        <v>59</v>
      </c>
      <c r="C25" s="28">
        <v>6214.78</v>
      </c>
      <c r="D25" s="28">
        <v>6214.78</v>
      </c>
      <c r="E25" s="28">
        <v>12429.56</v>
      </c>
      <c r="F25" s="14">
        <f>C25/4940.2</f>
        <v>1.2580017003360189</v>
      </c>
    </row>
    <row r="26" spans="1:7" s="2" customFormat="1" x14ac:dyDescent="0.25">
      <c r="A26" s="17"/>
      <c r="B26" s="78" t="s">
        <v>18</v>
      </c>
      <c r="C26" s="19"/>
      <c r="D26" s="19">
        <f>SUM(D18:D25)</f>
        <v>34463.78</v>
      </c>
      <c r="E26" s="19">
        <f>SUM(E18:E25)</f>
        <v>68927.56</v>
      </c>
      <c r="F26" s="19">
        <f>SUM(F17:F25)</f>
        <v>6.9740326302578852</v>
      </c>
    </row>
    <row r="27" spans="1:7" s="2" customFormat="1" x14ac:dyDescent="0.25">
      <c r="A27" s="9" t="s">
        <v>9</v>
      </c>
      <c r="B27" s="39" t="s">
        <v>91</v>
      </c>
      <c r="C27" s="40"/>
      <c r="D27" s="40"/>
      <c r="E27" s="40"/>
      <c r="F27" s="41"/>
    </row>
    <row r="28" spans="1:7" s="2" customFormat="1" ht="21" customHeight="1" x14ac:dyDescent="0.25">
      <c r="A28" s="21" t="s">
        <v>27</v>
      </c>
      <c r="B28" s="31" t="s">
        <v>32</v>
      </c>
      <c r="C28" s="21" t="s">
        <v>70</v>
      </c>
      <c r="D28" s="22">
        <v>2000</v>
      </c>
      <c r="E28" s="22">
        <v>4000</v>
      </c>
      <c r="F28" s="37">
        <f>D28:D39/4940.2</f>
        <v>0.40484190923444396</v>
      </c>
    </row>
    <row r="29" spans="1:7" s="2" customFormat="1" x14ac:dyDescent="0.25">
      <c r="A29" s="22" t="s">
        <v>60</v>
      </c>
      <c r="B29" s="20" t="s">
        <v>26</v>
      </c>
      <c r="C29" s="21" t="s">
        <v>71</v>
      </c>
      <c r="D29" s="22">
        <v>1800</v>
      </c>
      <c r="E29" s="22">
        <v>3600</v>
      </c>
      <c r="F29" s="37">
        <f>D29/4940.2</f>
        <v>0.36435771831099956</v>
      </c>
    </row>
    <row r="30" spans="1:7" s="2" customFormat="1" ht="51" customHeight="1" x14ac:dyDescent="0.25">
      <c r="A30" s="21" t="s">
        <v>35</v>
      </c>
      <c r="B30" s="25" t="s">
        <v>28</v>
      </c>
      <c r="C30" s="20" t="s">
        <v>40</v>
      </c>
      <c r="D30" s="22">
        <v>1000</v>
      </c>
      <c r="E30" s="22">
        <v>2000</v>
      </c>
      <c r="F30" s="37">
        <v>0.2</v>
      </c>
    </row>
    <row r="31" spans="1:7" s="2" customFormat="1" ht="22.5" customHeight="1" x14ac:dyDescent="0.25">
      <c r="A31" s="27" t="s">
        <v>36</v>
      </c>
      <c r="B31" s="25" t="s">
        <v>42</v>
      </c>
      <c r="C31" s="20" t="s">
        <v>40</v>
      </c>
      <c r="D31" s="22">
        <v>1000</v>
      </c>
      <c r="E31" s="22">
        <v>2000</v>
      </c>
      <c r="F31" s="37">
        <v>0.2</v>
      </c>
    </row>
    <row r="32" spans="1:7" s="2" customFormat="1" ht="20.25" customHeight="1" x14ac:dyDescent="0.25">
      <c r="A32" s="27" t="s">
        <v>37</v>
      </c>
      <c r="B32" s="25" t="s">
        <v>30</v>
      </c>
      <c r="C32" s="20" t="s">
        <v>39</v>
      </c>
      <c r="D32" s="22">
        <v>600</v>
      </c>
      <c r="E32" s="22">
        <v>1200</v>
      </c>
      <c r="F32" s="37">
        <f>600/4940.4</f>
        <v>0.12144765606023805</v>
      </c>
    </row>
    <row r="33" spans="1:7" s="2" customFormat="1" ht="22.5" customHeight="1" x14ac:dyDescent="0.25">
      <c r="A33" s="21" t="s">
        <v>38</v>
      </c>
      <c r="B33" s="25" t="s">
        <v>31</v>
      </c>
      <c r="C33" s="20" t="s">
        <v>39</v>
      </c>
      <c r="D33" s="22">
        <v>600</v>
      </c>
      <c r="E33" s="22">
        <v>1200</v>
      </c>
      <c r="F33" s="37">
        <v>0.12</v>
      </c>
    </row>
    <row r="34" spans="1:7" s="2" customFormat="1" ht="36.75" customHeight="1" x14ac:dyDescent="0.25">
      <c r="A34" s="21" t="s">
        <v>51</v>
      </c>
      <c r="B34" s="25" t="s">
        <v>48</v>
      </c>
      <c r="C34" s="20" t="s">
        <v>41</v>
      </c>
      <c r="D34" s="22">
        <v>900</v>
      </c>
      <c r="E34" s="22">
        <v>1800</v>
      </c>
      <c r="F34" s="37">
        <v>0.19</v>
      </c>
    </row>
    <row r="35" spans="1:7" s="2" customFormat="1" x14ac:dyDescent="0.25">
      <c r="A35" s="27" t="s">
        <v>52</v>
      </c>
      <c r="B35" s="25" t="s">
        <v>43</v>
      </c>
      <c r="C35" s="20" t="s">
        <v>44</v>
      </c>
      <c r="D35" s="22">
        <v>200</v>
      </c>
      <c r="E35" s="22">
        <v>400</v>
      </c>
      <c r="F35" s="37">
        <v>0.04</v>
      </c>
    </row>
    <row r="36" spans="1:7" s="2" customFormat="1" ht="20.25" customHeight="1" x14ac:dyDescent="0.25">
      <c r="A36" s="21" t="s">
        <v>53</v>
      </c>
      <c r="B36" s="25" t="s">
        <v>45</v>
      </c>
      <c r="C36" s="20" t="s">
        <v>44</v>
      </c>
      <c r="D36" s="22">
        <v>400</v>
      </c>
      <c r="E36" s="22">
        <v>800</v>
      </c>
      <c r="F36" s="37">
        <v>0.08</v>
      </c>
    </row>
    <row r="37" spans="1:7" s="2" customFormat="1" ht="19.5" customHeight="1" x14ac:dyDescent="0.25">
      <c r="A37" s="21" t="s">
        <v>54</v>
      </c>
      <c r="B37" s="25" t="s">
        <v>46</v>
      </c>
      <c r="C37" s="20" t="s">
        <v>47</v>
      </c>
      <c r="D37" s="22">
        <v>3000</v>
      </c>
      <c r="E37" s="22">
        <v>6000</v>
      </c>
      <c r="F37" s="37">
        <v>0.61</v>
      </c>
    </row>
    <row r="38" spans="1:7" s="2" customFormat="1" ht="21.75" customHeight="1" x14ac:dyDescent="0.25">
      <c r="A38" s="21" t="s">
        <v>55</v>
      </c>
      <c r="B38" s="25" t="s">
        <v>49</v>
      </c>
      <c r="C38" s="20" t="s">
        <v>44</v>
      </c>
      <c r="D38" s="22">
        <v>844.8</v>
      </c>
      <c r="E38" s="22">
        <v>1689.6</v>
      </c>
      <c r="F38" s="37">
        <v>0.17</v>
      </c>
    </row>
    <row r="39" spans="1:7" s="2" customFormat="1" ht="33" customHeight="1" x14ac:dyDescent="0.25">
      <c r="A39" s="21" t="s">
        <v>56</v>
      </c>
      <c r="B39" s="25" t="s">
        <v>50</v>
      </c>
      <c r="C39" s="20"/>
      <c r="D39" s="22">
        <v>1976.16</v>
      </c>
      <c r="E39" s="22">
        <v>3952.32</v>
      </c>
      <c r="F39" s="37">
        <v>0.4</v>
      </c>
    </row>
    <row r="40" spans="1:7" s="2" customFormat="1" x14ac:dyDescent="0.25">
      <c r="A40" s="21"/>
      <c r="B40" s="77" t="s">
        <v>80</v>
      </c>
      <c r="C40" s="29"/>
      <c r="D40" s="36">
        <f>SUM(D28:D39)</f>
        <v>14320.96</v>
      </c>
      <c r="E40" s="36">
        <f>SUM(E28:E39)</f>
        <v>28641.919999999998</v>
      </c>
      <c r="F40" s="36">
        <f>SUM(F28:F39)</f>
        <v>2.9006472836056814</v>
      </c>
    </row>
    <row r="41" spans="1:7" s="2" customFormat="1" x14ac:dyDescent="0.25">
      <c r="A41" s="24">
        <v>3</v>
      </c>
      <c r="B41" s="42" t="s">
        <v>63</v>
      </c>
      <c r="C41" s="43"/>
      <c r="D41" s="43"/>
      <c r="E41" s="43"/>
      <c r="F41" s="44"/>
    </row>
    <row r="42" spans="1:7" s="2" customFormat="1" x14ac:dyDescent="0.25">
      <c r="A42" s="21" t="s">
        <v>33</v>
      </c>
      <c r="B42" s="26" t="s">
        <v>12</v>
      </c>
      <c r="C42" s="21"/>
      <c r="D42" s="22">
        <f>F42*4940.2</f>
        <v>9880.4</v>
      </c>
      <c r="E42" s="22">
        <v>19760.8</v>
      </c>
      <c r="F42" s="37">
        <v>2</v>
      </c>
    </row>
    <row r="43" spans="1:7" s="2" customFormat="1" x14ac:dyDescent="0.25">
      <c r="A43" s="21" t="s">
        <v>34</v>
      </c>
      <c r="B43" s="26" t="s">
        <v>29</v>
      </c>
      <c r="C43" s="20"/>
      <c r="D43" s="22">
        <f>F43*4940.2</f>
        <v>18624.554</v>
      </c>
      <c r="E43" s="22">
        <f>D43*2</f>
        <v>37249.108</v>
      </c>
      <c r="F43" s="37">
        <v>3.77</v>
      </c>
    </row>
    <row r="44" spans="1:7" s="2" customFormat="1" x14ac:dyDescent="0.25">
      <c r="A44" s="21"/>
      <c r="B44" s="77" t="s">
        <v>80</v>
      </c>
      <c r="C44" s="23"/>
      <c r="D44" s="36">
        <f>SUM(D42:D43)</f>
        <v>28504.953999999998</v>
      </c>
      <c r="E44" s="36">
        <f>SUM(E42:E43)</f>
        <v>57009.907999999996</v>
      </c>
      <c r="F44" s="36">
        <f>SUM(F42:F43)</f>
        <v>5.77</v>
      </c>
      <c r="G44" s="8"/>
    </row>
    <row r="45" spans="1:7" s="2" customFormat="1" ht="50.25" customHeight="1" x14ac:dyDescent="0.25">
      <c r="A45" s="21"/>
      <c r="B45" s="76" t="s">
        <v>90</v>
      </c>
      <c r="C45" s="23"/>
      <c r="D45" s="36">
        <v>77264.73</v>
      </c>
      <c r="E45" s="36">
        <v>154529.45000000001</v>
      </c>
      <c r="F45" s="36">
        <v>15.64</v>
      </c>
      <c r="G45" s="8"/>
    </row>
    <row r="46" spans="1:7" s="2" customFormat="1" ht="32.25" customHeight="1" x14ac:dyDescent="0.25">
      <c r="A46" s="84" t="s">
        <v>8</v>
      </c>
      <c r="B46" s="85" t="s">
        <v>82</v>
      </c>
      <c r="C46" s="86"/>
      <c r="D46" s="86"/>
      <c r="E46" s="86"/>
      <c r="F46" s="87"/>
      <c r="G46" s="8"/>
    </row>
    <row r="47" spans="1:7" s="2" customFormat="1" ht="31.5" customHeight="1" x14ac:dyDescent="0.25">
      <c r="A47" s="21" t="s">
        <v>5</v>
      </c>
      <c r="B47" s="20" t="s">
        <v>64</v>
      </c>
      <c r="C47" s="21"/>
      <c r="D47" s="22">
        <f>9.86*4940.2</f>
        <v>48710.371999999996</v>
      </c>
      <c r="E47" s="21">
        <f>D47*2</f>
        <v>97420.743999999992</v>
      </c>
      <c r="F47" s="5">
        <v>9.8699999999999992</v>
      </c>
    </row>
    <row r="48" spans="1:7" s="2" customFormat="1" x14ac:dyDescent="0.25">
      <c r="A48" s="21" t="s">
        <v>6</v>
      </c>
      <c r="B48" s="20" t="s">
        <v>62</v>
      </c>
      <c r="C48" s="21"/>
      <c r="D48" s="22">
        <v>9880.4</v>
      </c>
      <c r="E48" s="22">
        <v>19760.8</v>
      </c>
      <c r="F48" s="5">
        <v>3.77</v>
      </c>
    </row>
    <row r="49" spans="1:8" s="2" customFormat="1" x14ac:dyDescent="0.25">
      <c r="A49" s="21" t="s">
        <v>7</v>
      </c>
      <c r="B49" s="20" t="s">
        <v>14</v>
      </c>
      <c r="C49" s="21"/>
      <c r="D49" s="22">
        <v>18673.96</v>
      </c>
      <c r="E49" s="22">
        <v>37347.910000000003</v>
      </c>
      <c r="F49" s="14">
        <v>2</v>
      </c>
    </row>
    <row r="50" spans="1:8" s="2" customFormat="1" x14ac:dyDescent="0.25">
      <c r="A50" s="21">
        <v>4</v>
      </c>
      <c r="B50" s="20" t="s">
        <v>92</v>
      </c>
      <c r="C50" s="21"/>
      <c r="D50" s="22">
        <v>0</v>
      </c>
      <c r="E50" s="22">
        <v>0</v>
      </c>
      <c r="F50" s="14">
        <v>0</v>
      </c>
    </row>
    <row r="51" spans="1:8" s="2" customFormat="1" ht="39.75" customHeight="1" x14ac:dyDescent="0.25">
      <c r="A51" s="1"/>
      <c r="B51" s="80" t="s">
        <v>93</v>
      </c>
      <c r="C51" s="17"/>
      <c r="D51" s="19">
        <f>SUM(D47:D50)</f>
        <v>77264.731999999989</v>
      </c>
      <c r="E51" s="19">
        <f>SUM(E47:E49)</f>
        <v>154529.454</v>
      </c>
      <c r="F51" s="18">
        <v>15.64</v>
      </c>
    </row>
    <row r="52" spans="1:8" s="2" customFormat="1" x14ac:dyDescent="0.25">
      <c r="A52" s="10"/>
      <c r="B52" s="10"/>
      <c r="C52" s="10"/>
      <c r="D52" s="10"/>
      <c r="E52" s="10"/>
      <c r="F52" s="10"/>
      <c r="G52" s="8"/>
    </row>
    <row r="53" spans="1:8" s="2" customFormat="1" ht="18.75" x14ac:dyDescent="0.3">
      <c r="A53" s="10"/>
      <c r="B53" s="89" t="s">
        <v>88</v>
      </c>
      <c r="C53" s="91"/>
      <c r="D53" s="92"/>
      <c r="E53" s="88"/>
      <c r="F53" s="88"/>
      <c r="G53" s="8"/>
    </row>
    <row r="54" spans="1:8" s="2" customFormat="1" ht="24.75" customHeight="1" x14ac:dyDescent="0.5">
      <c r="A54" s="10"/>
      <c r="B54" s="90"/>
      <c r="C54" s="93"/>
      <c r="D54" s="94"/>
      <c r="E54" s="10"/>
      <c r="F54" s="55"/>
      <c r="G54" s="56"/>
      <c r="H54" s="8"/>
    </row>
    <row r="55" spans="1:8" s="2" customFormat="1" x14ac:dyDescent="0.25">
      <c r="A55" s="10"/>
      <c r="B55" s="10"/>
      <c r="C55" s="10"/>
      <c r="D55" s="10"/>
      <c r="E55" s="10"/>
      <c r="F55" s="10"/>
      <c r="G55" s="8"/>
      <c r="H55" s="8"/>
    </row>
    <row r="56" spans="1:8" s="2" customFormat="1" x14ac:dyDescent="0.25">
      <c r="A56" s="10"/>
      <c r="B56" s="10"/>
      <c r="C56" s="10"/>
      <c r="D56" s="10"/>
      <c r="E56" s="10"/>
      <c r="F56" s="10"/>
      <c r="G56" s="8"/>
      <c r="H56" s="8"/>
    </row>
    <row r="57" spans="1:8" s="2" customFormat="1" x14ac:dyDescent="0.25">
      <c r="A57" s="10"/>
      <c r="B57" s="10"/>
      <c r="C57" s="10"/>
      <c r="D57" s="10"/>
      <c r="E57" s="10"/>
      <c r="F57" s="10"/>
      <c r="G57" s="8"/>
      <c r="H57" s="8"/>
    </row>
    <row r="58" spans="1:8" s="2" customFormat="1" x14ac:dyDescent="0.25">
      <c r="A58" s="10"/>
      <c r="B58" s="10"/>
      <c r="C58" s="10"/>
      <c r="D58" s="10"/>
      <c r="E58" s="10"/>
      <c r="F58" s="10"/>
      <c r="G58" s="8"/>
      <c r="H58" s="8"/>
    </row>
    <row r="59" spans="1:8" s="2" customFormat="1" x14ac:dyDescent="0.25">
      <c r="A59" s="10"/>
      <c r="B59" s="10"/>
      <c r="C59" s="10"/>
      <c r="D59" s="10"/>
      <c r="E59" s="10"/>
      <c r="F59" s="10"/>
      <c r="H59" s="8"/>
    </row>
    <row r="60" spans="1:8" s="2" customFormat="1" x14ac:dyDescent="0.25">
      <c r="A60" s="10"/>
      <c r="B60" s="10"/>
      <c r="C60" s="10"/>
      <c r="D60" s="10"/>
      <c r="E60" s="10"/>
      <c r="F60" s="10"/>
      <c r="H60" s="8"/>
    </row>
    <row r="61" spans="1:8" s="2" customFormat="1" x14ac:dyDescent="0.25">
      <c r="A61" s="10"/>
      <c r="B61" s="10"/>
      <c r="C61" s="10"/>
      <c r="D61" s="10"/>
      <c r="E61" s="10"/>
      <c r="F61" s="10"/>
      <c r="H61" s="8"/>
    </row>
    <row r="62" spans="1:8" s="2" customFormat="1" x14ac:dyDescent="0.25">
      <c r="A62" s="10"/>
      <c r="B62" s="10"/>
      <c r="C62" s="10"/>
      <c r="D62" s="10"/>
      <c r="E62" s="10"/>
      <c r="F62" s="10"/>
      <c r="H62" s="8"/>
    </row>
    <row r="63" spans="1:8" s="2" customFormat="1" x14ac:dyDescent="0.25">
      <c r="A63" s="10"/>
      <c r="B63" s="10"/>
      <c r="C63" s="10"/>
      <c r="D63" s="10"/>
      <c r="E63" s="10"/>
      <c r="F63" s="10"/>
      <c r="H63" s="8"/>
    </row>
    <row r="64" spans="1:8" s="2" customFormat="1" x14ac:dyDescent="0.25">
      <c r="A64" s="10"/>
      <c r="B64" s="10"/>
      <c r="C64" s="10"/>
      <c r="D64" s="10"/>
      <c r="E64" s="10"/>
      <c r="F64" s="10"/>
      <c r="H64" s="8"/>
    </row>
    <row r="65" spans="1:8" s="2" customFormat="1" x14ac:dyDescent="0.25">
      <c r="A65" s="10"/>
      <c r="B65" s="10"/>
      <c r="C65" s="10"/>
      <c r="D65" s="10"/>
      <c r="E65" s="10"/>
      <c r="F65" s="10"/>
      <c r="H65" s="8"/>
    </row>
    <row r="66" spans="1:8" s="2" customFormat="1" x14ac:dyDescent="0.25">
      <c r="A66" s="8"/>
      <c r="B66" s="10"/>
      <c r="C66" s="10"/>
      <c r="D66" s="10"/>
      <c r="E66" s="10"/>
      <c r="F66" s="10"/>
      <c r="H66" s="8"/>
    </row>
    <row r="67" spans="1:8" s="2" customFormat="1" x14ac:dyDescent="0.25">
      <c r="H67" s="8"/>
    </row>
    <row r="68" spans="1:8" s="2" customFormat="1" x14ac:dyDescent="0.25">
      <c r="H68" s="8"/>
    </row>
    <row r="69" spans="1:8" s="2" customFormat="1" x14ac:dyDescent="0.25">
      <c r="H69" s="8"/>
    </row>
    <row r="70" spans="1:8" s="2" customFormat="1" x14ac:dyDescent="0.25">
      <c r="H70" s="8"/>
    </row>
    <row r="71" spans="1:8" s="2" customFormat="1" x14ac:dyDescent="0.25"/>
    <row r="72" spans="1:8" s="2" customFormat="1" x14ac:dyDescent="0.25"/>
    <row r="73" spans="1:8" s="2" customFormat="1" x14ac:dyDescent="0.25"/>
    <row r="74" spans="1:8" s="2" customFormat="1" x14ac:dyDescent="0.25"/>
    <row r="75" spans="1:8" s="2" customFormat="1" x14ac:dyDescent="0.25"/>
    <row r="76" spans="1:8" s="2" customFormat="1" x14ac:dyDescent="0.25"/>
    <row r="77" spans="1:8" s="2" customFormat="1" x14ac:dyDescent="0.25"/>
    <row r="78" spans="1:8" s="2" customFormat="1" x14ac:dyDescent="0.25"/>
    <row r="79" spans="1:8" s="2" customFormat="1" x14ac:dyDescent="0.25"/>
    <row r="80" spans="1:8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pans="7:7" s="2" customFormat="1" x14ac:dyDescent="0.25"/>
    <row r="114" spans="7:7" s="2" customFormat="1" x14ac:dyDescent="0.25"/>
    <row r="115" spans="7:7" s="2" customFormat="1" x14ac:dyDescent="0.25"/>
    <row r="116" spans="7:7" s="2" customFormat="1" x14ac:dyDescent="0.25"/>
    <row r="117" spans="7:7" s="2" customFormat="1" x14ac:dyDescent="0.25"/>
    <row r="118" spans="7:7" s="2" customFormat="1" x14ac:dyDescent="0.25"/>
    <row r="119" spans="7:7" s="2" customFormat="1" x14ac:dyDescent="0.25"/>
    <row r="120" spans="7:7" s="2" customFormat="1" x14ac:dyDescent="0.25"/>
    <row r="121" spans="7:7" s="2" customFormat="1" x14ac:dyDescent="0.25"/>
    <row r="122" spans="7:7" s="2" customFormat="1" x14ac:dyDescent="0.25"/>
    <row r="123" spans="7:7" s="2" customFormat="1" x14ac:dyDescent="0.25"/>
    <row r="124" spans="7:7" s="2" customFormat="1" x14ac:dyDescent="0.25"/>
    <row r="125" spans="7:7" s="2" customFormat="1" x14ac:dyDescent="0.25"/>
    <row r="126" spans="7:7" s="2" customFormat="1" x14ac:dyDescent="0.25"/>
    <row r="127" spans="7:7" s="2" customFormat="1" x14ac:dyDescent="0.25">
      <c r="G127"/>
    </row>
    <row r="128" spans="7:7" s="2" customFormat="1" x14ac:dyDescent="0.25">
      <c r="G128"/>
    </row>
    <row r="129" spans="1:8" s="2" customFormat="1" x14ac:dyDescent="0.25">
      <c r="G129"/>
    </row>
    <row r="130" spans="1:8" s="2" customFormat="1" x14ac:dyDescent="0.25">
      <c r="G130"/>
    </row>
    <row r="131" spans="1:8" s="2" customFormat="1" x14ac:dyDescent="0.25">
      <c r="G131"/>
    </row>
    <row r="132" spans="1:8" s="2" customFormat="1" x14ac:dyDescent="0.25">
      <c r="G132"/>
    </row>
    <row r="133" spans="1:8" s="2" customFormat="1" x14ac:dyDescent="0.25">
      <c r="G133"/>
    </row>
    <row r="134" spans="1:8" s="2" customFormat="1" x14ac:dyDescent="0.25">
      <c r="A134"/>
      <c r="G134"/>
    </row>
    <row r="135" spans="1:8" s="2" customFormat="1" x14ac:dyDescent="0.25">
      <c r="A135"/>
      <c r="B135"/>
      <c r="C135"/>
      <c r="D135"/>
      <c r="E135"/>
      <c r="F135"/>
      <c r="G135"/>
    </row>
    <row r="136" spans="1:8" s="2" customFormat="1" x14ac:dyDescent="0.25">
      <c r="A136"/>
      <c r="B136"/>
      <c r="C136"/>
      <c r="D136"/>
      <c r="E136"/>
      <c r="F136"/>
      <c r="G136"/>
    </row>
    <row r="137" spans="1:8" s="2" customFormat="1" x14ac:dyDescent="0.25">
      <c r="A137"/>
      <c r="B137"/>
      <c r="C137"/>
      <c r="D137"/>
      <c r="E137"/>
      <c r="F137"/>
      <c r="G137"/>
    </row>
    <row r="138" spans="1:8" s="2" customFormat="1" x14ac:dyDescent="0.25">
      <c r="A138"/>
      <c r="B138"/>
      <c r="C138"/>
      <c r="D138"/>
      <c r="E138"/>
      <c r="F138"/>
      <c r="G138"/>
    </row>
    <row r="139" spans="1:8" s="2" customFormat="1" x14ac:dyDescent="0.25">
      <c r="A139"/>
      <c r="B139"/>
      <c r="C139"/>
      <c r="D139"/>
      <c r="E139"/>
      <c r="F139"/>
      <c r="G139"/>
    </row>
    <row r="140" spans="1:8" s="2" customFormat="1" x14ac:dyDescent="0.25">
      <c r="A140"/>
      <c r="B140"/>
      <c r="C140"/>
      <c r="D140"/>
      <c r="E140"/>
      <c r="F140"/>
      <c r="G140"/>
    </row>
    <row r="141" spans="1:8" s="2" customFormat="1" x14ac:dyDescent="0.25">
      <c r="A141"/>
      <c r="B141"/>
      <c r="C141"/>
      <c r="D141"/>
      <c r="E141"/>
      <c r="F141"/>
      <c r="G141"/>
    </row>
    <row r="142" spans="1:8" s="2" customFormat="1" x14ac:dyDescent="0.25">
      <c r="A142"/>
      <c r="B142"/>
      <c r="C142"/>
      <c r="D142"/>
      <c r="E142"/>
      <c r="F142"/>
      <c r="G142"/>
    </row>
    <row r="143" spans="1:8" s="2" customFormat="1" x14ac:dyDescent="0.25">
      <c r="A143"/>
      <c r="B143"/>
      <c r="C143"/>
      <c r="D143"/>
      <c r="E143"/>
      <c r="F143"/>
      <c r="G143"/>
      <c r="H143"/>
    </row>
    <row r="144" spans="1:8" s="2" customFormat="1" x14ac:dyDescent="0.25">
      <c r="A144"/>
      <c r="B144"/>
      <c r="C144"/>
      <c r="D144"/>
      <c r="E144"/>
      <c r="F144"/>
      <c r="G144"/>
      <c r="H144"/>
    </row>
    <row r="145" spans="1:8" s="2" customFormat="1" x14ac:dyDescent="0.25">
      <c r="A145"/>
      <c r="B145"/>
      <c r="C145"/>
      <c r="D145"/>
      <c r="E145"/>
      <c r="F145"/>
      <c r="G145"/>
      <c r="H145"/>
    </row>
  </sheetData>
  <mergeCells count="9">
    <mergeCell ref="B53:B54"/>
    <mergeCell ref="C53:D54"/>
    <mergeCell ref="B27:F27"/>
    <mergeCell ref="B41:F41"/>
    <mergeCell ref="B16:F16"/>
    <mergeCell ref="B46:F46"/>
    <mergeCell ref="E2:F2"/>
    <mergeCell ref="E1:F1"/>
    <mergeCell ref="B3:D3"/>
  </mergeCells>
  <pageMargins left="0.23622047244094491" right="0.23622047244094491" top="0.15748031496062992" bottom="0.19685039370078741" header="0.31496062992125984" footer="0.31496062992125984"/>
  <pageSetup paperSize="9" scale="82" fitToHeight="2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2"/>
  <sheetViews>
    <sheetView topLeftCell="A40" workbookViewId="0">
      <selection activeCell="A4" sqref="A4"/>
    </sheetView>
  </sheetViews>
  <sheetFormatPr defaultRowHeight="15" x14ac:dyDescent="0.25"/>
  <cols>
    <col min="2" max="2" width="6.375" customWidth="1"/>
    <col min="3" max="3" width="36.125" customWidth="1"/>
    <col min="4" max="4" width="30.375" customWidth="1"/>
    <col min="5" max="5" width="25.375" customWidth="1"/>
    <col min="6" max="6" width="18.375" customWidth="1"/>
    <col min="7" max="7" width="18.125" customWidth="1"/>
    <col min="8" max="8" width="16.125" customWidth="1"/>
    <col min="9" max="9" width="14.375" customWidth="1"/>
  </cols>
  <sheetData>
    <row r="1" spans="2:9" ht="43.5" customHeight="1" x14ac:dyDescent="0.25">
      <c r="F1" s="63" t="s">
        <v>86</v>
      </c>
      <c r="G1" s="63"/>
    </row>
    <row r="2" spans="2:9" ht="18.75" customHeight="1" x14ac:dyDescent="0.25">
      <c r="F2" s="64" t="s">
        <v>87</v>
      </c>
      <c r="G2" s="64"/>
    </row>
    <row r="3" spans="2:9" ht="36.75" customHeight="1" x14ac:dyDescent="0.25">
      <c r="C3" s="48" t="s">
        <v>85</v>
      </c>
      <c r="D3" s="48"/>
      <c r="E3" s="45"/>
      <c r="G3" s="61"/>
      <c r="H3" s="45"/>
      <c r="I3" s="45"/>
    </row>
    <row r="4" spans="2:9" ht="19.5" thickBot="1" x14ac:dyDescent="0.3">
      <c r="C4" s="46"/>
      <c r="D4" s="46"/>
      <c r="E4" s="45"/>
      <c r="F4" s="47"/>
      <c r="G4" s="47"/>
      <c r="H4" s="45"/>
      <c r="I4" s="45"/>
    </row>
    <row r="5" spans="2:9" ht="30.75" thickBot="1" x14ac:dyDescent="0.3">
      <c r="B5" s="6"/>
      <c r="C5" s="3" t="s">
        <v>21</v>
      </c>
      <c r="D5" s="14" t="s">
        <v>25</v>
      </c>
      <c r="E5" s="15"/>
      <c r="G5" s="12" t="s">
        <v>20</v>
      </c>
    </row>
    <row r="6" spans="2:9" ht="30" x14ac:dyDescent="0.25">
      <c r="B6" s="6"/>
      <c r="C6" s="13" t="s">
        <v>22</v>
      </c>
      <c r="D6" s="5" t="s">
        <v>23</v>
      </c>
      <c r="E6" s="16"/>
    </row>
    <row r="7" spans="2:9" x14ac:dyDescent="0.25">
      <c r="B7" s="6"/>
      <c r="C7" s="59"/>
      <c r="D7" s="16"/>
      <c r="E7" s="16"/>
    </row>
    <row r="8" spans="2:9" ht="30" x14ac:dyDescent="0.25">
      <c r="B8" s="10"/>
      <c r="C8" s="1"/>
      <c r="D8" s="5" t="s">
        <v>68</v>
      </c>
      <c r="E8" s="5" t="s">
        <v>15</v>
      </c>
      <c r="F8" s="5" t="s">
        <v>16</v>
      </c>
      <c r="G8" s="5" t="s">
        <v>72</v>
      </c>
      <c r="H8" s="10"/>
    </row>
    <row r="9" spans="2:9" x14ac:dyDescent="0.25">
      <c r="B9" s="10"/>
      <c r="C9" s="30" t="s">
        <v>74</v>
      </c>
      <c r="D9" s="4" t="s">
        <v>78</v>
      </c>
      <c r="E9" s="1" t="s">
        <v>65</v>
      </c>
      <c r="F9" s="1" t="s">
        <v>76</v>
      </c>
      <c r="G9" s="4" t="s">
        <v>73</v>
      </c>
      <c r="H9" s="10"/>
      <c r="I9" s="6"/>
    </row>
    <row r="10" spans="2:9" s="2" customFormat="1" x14ac:dyDescent="0.25">
      <c r="B10" s="10"/>
      <c r="C10" s="30" t="s">
        <v>75</v>
      </c>
      <c r="D10" s="1" t="s">
        <v>78</v>
      </c>
      <c r="E10" s="1" t="s">
        <v>66</v>
      </c>
      <c r="F10" s="1" t="s">
        <v>77</v>
      </c>
      <c r="G10" s="4" t="s">
        <v>73</v>
      </c>
      <c r="H10" s="10"/>
      <c r="I10" s="8"/>
    </row>
    <row r="11" spans="2:9" s="2" customFormat="1" x14ac:dyDescent="0.25">
      <c r="B11" s="10"/>
      <c r="C11" s="10"/>
      <c r="D11" s="10"/>
      <c r="E11" s="10"/>
      <c r="F11" s="10"/>
      <c r="G11" s="10"/>
      <c r="H11" s="10"/>
      <c r="I11" s="8"/>
    </row>
    <row r="12" spans="2:9" s="51" customFormat="1" ht="15.75" x14ac:dyDescent="0.25">
      <c r="B12" s="49"/>
      <c r="C12" s="49" t="s">
        <v>0</v>
      </c>
      <c r="D12" s="49" t="s">
        <v>1</v>
      </c>
      <c r="E12" s="49" t="s">
        <v>2</v>
      </c>
      <c r="F12" s="49" t="s">
        <v>24</v>
      </c>
      <c r="G12" s="49" t="s">
        <v>3</v>
      </c>
      <c r="H12" s="50"/>
    </row>
    <row r="13" spans="2:9" s="65" customFormat="1" ht="38.25" x14ac:dyDescent="0.2">
      <c r="B13" s="66" t="s">
        <v>4</v>
      </c>
      <c r="C13" s="67" t="s">
        <v>79</v>
      </c>
      <c r="D13" s="66"/>
      <c r="E13" s="68"/>
      <c r="F13" s="66"/>
      <c r="G13" s="66"/>
      <c r="H13" s="69"/>
    </row>
    <row r="14" spans="2:9" s="2" customFormat="1" x14ac:dyDescent="0.25">
      <c r="B14" s="9">
        <v>1</v>
      </c>
      <c r="C14" s="39" t="s">
        <v>69</v>
      </c>
      <c r="D14" s="40"/>
      <c r="E14" s="40"/>
      <c r="F14" s="40"/>
      <c r="G14" s="41"/>
      <c r="H14" s="8"/>
    </row>
    <row r="15" spans="2:9" s="2" customFormat="1" x14ac:dyDescent="0.25">
      <c r="B15" s="11"/>
      <c r="C15" s="35" t="s">
        <v>67</v>
      </c>
      <c r="D15" s="34">
        <v>0</v>
      </c>
      <c r="E15" s="34">
        <v>0</v>
      </c>
      <c r="F15" s="34">
        <v>0</v>
      </c>
      <c r="G15" s="33">
        <v>0</v>
      </c>
      <c r="H15" s="8"/>
    </row>
    <row r="16" spans="2:9" s="2" customFormat="1" x14ac:dyDescent="0.25">
      <c r="B16" s="1"/>
      <c r="C16" s="30" t="s">
        <v>19</v>
      </c>
      <c r="D16" s="4">
        <v>4970</v>
      </c>
      <c r="E16" s="4">
        <f>'[1]Штатний розпис'!$E$9</f>
        <v>4970</v>
      </c>
      <c r="F16" s="4">
        <v>9940</v>
      </c>
      <c r="G16" s="14">
        <f>D16/4940.2</f>
        <v>1.0060321444475933</v>
      </c>
      <c r="H16" s="8"/>
    </row>
    <row r="17" spans="2:8" s="2" customFormat="1" x14ac:dyDescent="0.25">
      <c r="B17" s="1"/>
      <c r="C17" s="30" t="s">
        <v>10</v>
      </c>
      <c r="D17" s="4">
        <v>1865</v>
      </c>
      <c r="E17" s="4">
        <v>1865</v>
      </c>
      <c r="F17" s="4">
        <v>3730</v>
      </c>
      <c r="G17" s="14">
        <f>D17/4940.2</f>
        <v>0.37751508036111897</v>
      </c>
      <c r="H17" s="8"/>
    </row>
    <row r="18" spans="2:8" s="2" customFormat="1" x14ac:dyDescent="0.25">
      <c r="B18" s="1"/>
      <c r="C18" s="30" t="s">
        <v>57</v>
      </c>
      <c r="D18" s="4">
        <v>3370</v>
      </c>
      <c r="E18" s="4">
        <v>3370</v>
      </c>
      <c r="F18" s="4">
        <v>6740</v>
      </c>
      <c r="G18" s="14">
        <f>D18/4940.2</f>
        <v>0.68215861706003811</v>
      </c>
      <c r="H18" s="8"/>
    </row>
    <row r="19" spans="2:8" s="2" customFormat="1" x14ac:dyDescent="0.25">
      <c r="B19" s="1"/>
      <c r="C19" s="30" t="s">
        <v>11</v>
      </c>
      <c r="D19" s="4">
        <v>3370</v>
      </c>
      <c r="E19" s="4">
        <v>3370</v>
      </c>
      <c r="F19" s="4">
        <v>6740</v>
      </c>
      <c r="G19" s="14">
        <v>0.68</v>
      </c>
      <c r="H19" s="8"/>
    </row>
    <row r="20" spans="2:8" s="2" customFormat="1" x14ac:dyDescent="0.25">
      <c r="B20" s="1"/>
      <c r="C20" s="30" t="s">
        <v>58</v>
      </c>
      <c r="D20" s="4">
        <v>7960</v>
      </c>
      <c r="E20" s="4">
        <v>7960</v>
      </c>
      <c r="F20" s="4">
        <v>15920</v>
      </c>
      <c r="G20" s="14">
        <f>D20/4940.2</f>
        <v>1.611270798753087</v>
      </c>
    </row>
    <row r="21" spans="2:8" s="2" customFormat="1" x14ac:dyDescent="0.25">
      <c r="B21" s="1"/>
      <c r="C21" s="30" t="s">
        <v>13</v>
      </c>
      <c r="D21" s="4">
        <v>2238</v>
      </c>
      <c r="E21" s="4">
        <v>2238</v>
      </c>
      <c r="F21" s="4">
        <v>4476</v>
      </c>
      <c r="G21" s="14">
        <f>D21/4940.2</f>
        <v>0.45301809643334279</v>
      </c>
    </row>
    <row r="22" spans="2:8" s="2" customFormat="1" x14ac:dyDescent="0.25">
      <c r="B22" s="1"/>
      <c r="C22" s="30" t="s">
        <v>17</v>
      </c>
      <c r="D22" s="4">
        <v>4476</v>
      </c>
      <c r="E22" s="4">
        <v>4476</v>
      </c>
      <c r="F22" s="4">
        <v>8952</v>
      </c>
      <c r="G22" s="14">
        <f>D22/4940.2</f>
        <v>0.90603619286668557</v>
      </c>
    </row>
    <row r="23" spans="2:8" s="2" customFormat="1" x14ac:dyDescent="0.25">
      <c r="B23" s="1"/>
      <c r="C23" s="32" t="s">
        <v>59</v>
      </c>
      <c r="D23" s="28">
        <v>6214.78</v>
      </c>
      <c r="E23" s="28">
        <v>6214.78</v>
      </c>
      <c r="F23" s="28">
        <v>12429.56</v>
      </c>
      <c r="G23" s="14">
        <f>D23/4940.2</f>
        <v>1.2580017003360189</v>
      </c>
    </row>
    <row r="24" spans="2:8" s="2" customFormat="1" x14ac:dyDescent="0.25">
      <c r="B24" s="17"/>
      <c r="C24" s="18" t="s">
        <v>18</v>
      </c>
      <c r="D24" s="19">
        <f>SUM(D16:D23)</f>
        <v>34463.78</v>
      </c>
      <c r="E24" s="19">
        <f>SUM(E16:E23)</f>
        <v>34463.78</v>
      </c>
      <c r="F24" s="19">
        <f>SUM(F16:F23)</f>
        <v>68927.56</v>
      </c>
      <c r="G24" s="19">
        <f>SUM(G15:G23)</f>
        <v>6.9740326302578852</v>
      </c>
    </row>
    <row r="25" spans="2:8" s="2" customFormat="1" x14ac:dyDescent="0.25">
      <c r="B25" s="9" t="s">
        <v>9</v>
      </c>
      <c r="C25" s="39" t="s">
        <v>61</v>
      </c>
      <c r="D25" s="40"/>
      <c r="E25" s="40"/>
      <c r="F25" s="40"/>
      <c r="G25" s="41"/>
    </row>
    <row r="26" spans="2:8" s="2" customFormat="1" ht="45" x14ac:dyDescent="0.25">
      <c r="B26" s="21" t="s">
        <v>27</v>
      </c>
      <c r="C26" s="31" t="s">
        <v>32</v>
      </c>
      <c r="D26" s="21" t="s">
        <v>70</v>
      </c>
      <c r="E26" s="22">
        <v>2000</v>
      </c>
      <c r="F26" s="22">
        <v>4000</v>
      </c>
      <c r="G26" s="37">
        <f>E26:E37/4940.2</f>
        <v>0.40484190923444396</v>
      </c>
    </row>
    <row r="27" spans="2:8" s="2" customFormat="1" x14ac:dyDescent="0.25">
      <c r="B27" s="22" t="s">
        <v>60</v>
      </c>
      <c r="C27" s="20" t="s">
        <v>26</v>
      </c>
      <c r="D27" s="21" t="s">
        <v>71</v>
      </c>
      <c r="E27" s="22">
        <v>1800</v>
      </c>
      <c r="F27" s="22">
        <v>3600</v>
      </c>
      <c r="G27" s="37">
        <f>E27/4940.2</f>
        <v>0.36435771831099956</v>
      </c>
    </row>
    <row r="28" spans="2:8" s="2" customFormat="1" ht="75" x14ac:dyDescent="0.25">
      <c r="B28" s="21" t="s">
        <v>35</v>
      </c>
      <c r="C28" s="25" t="s">
        <v>28</v>
      </c>
      <c r="D28" s="20" t="s">
        <v>40</v>
      </c>
      <c r="E28" s="22">
        <v>1000</v>
      </c>
      <c r="F28" s="22">
        <v>2000</v>
      </c>
      <c r="G28" s="37">
        <v>0.2</v>
      </c>
    </row>
    <row r="29" spans="2:8" s="2" customFormat="1" ht="30" x14ac:dyDescent="0.25">
      <c r="B29" s="27" t="s">
        <v>36</v>
      </c>
      <c r="C29" s="25" t="s">
        <v>42</v>
      </c>
      <c r="D29" s="20" t="s">
        <v>40</v>
      </c>
      <c r="E29" s="22">
        <v>1000</v>
      </c>
      <c r="F29" s="22">
        <v>2000</v>
      </c>
      <c r="G29" s="37">
        <v>0.2</v>
      </c>
    </row>
    <row r="30" spans="2:8" s="2" customFormat="1" ht="30" x14ac:dyDescent="0.25">
      <c r="B30" s="27" t="s">
        <v>37</v>
      </c>
      <c r="C30" s="25" t="s">
        <v>30</v>
      </c>
      <c r="D30" s="20" t="s">
        <v>39</v>
      </c>
      <c r="E30" s="22">
        <v>600</v>
      </c>
      <c r="F30" s="22">
        <v>1200</v>
      </c>
      <c r="G30" s="37">
        <f>600/4940.4</f>
        <v>0.12144765606023805</v>
      </c>
    </row>
    <row r="31" spans="2:8" s="2" customFormat="1" ht="30" x14ac:dyDescent="0.25">
      <c r="B31" s="21" t="s">
        <v>38</v>
      </c>
      <c r="C31" s="25" t="s">
        <v>31</v>
      </c>
      <c r="D31" s="20" t="s">
        <v>39</v>
      </c>
      <c r="E31" s="22">
        <v>600</v>
      </c>
      <c r="F31" s="22">
        <v>1200</v>
      </c>
      <c r="G31" s="37">
        <v>0.12</v>
      </c>
    </row>
    <row r="32" spans="2:8" s="2" customFormat="1" ht="45" x14ac:dyDescent="0.25">
      <c r="B32" s="21" t="s">
        <v>51</v>
      </c>
      <c r="C32" s="25" t="s">
        <v>48</v>
      </c>
      <c r="D32" s="20" t="s">
        <v>41</v>
      </c>
      <c r="E32" s="22">
        <v>900</v>
      </c>
      <c r="F32" s="22">
        <v>1800</v>
      </c>
      <c r="G32" s="37">
        <v>0.19</v>
      </c>
    </row>
    <row r="33" spans="2:8" s="2" customFormat="1" x14ac:dyDescent="0.25">
      <c r="B33" s="27" t="s">
        <v>52</v>
      </c>
      <c r="C33" s="25" t="s">
        <v>43</v>
      </c>
      <c r="D33" s="20" t="s">
        <v>44</v>
      </c>
      <c r="E33" s="22">
        <v>200</v>
      </c>
      <c r="F33" s="22">
        <v>400</v>
      </c>
      <c r="G33" s="37">
        <v>0.04</v>
      </c>
    </row>
    <row r="34" spans="2:8" s="2" customFormat="1" ht="30" x14ac:dyDescent="0.25">
      <c r="B34" s="21" t="s">
        <v>53</v>
      </c>
      <c r="C34" s="25" t="s">
        <v>45</v>
      </c>
      <c r="D34" s="20" t="s">
        <v>44</v>
      </c>
      <c r="E34" s="22">
        <v>400</v>
      </c>
      <c r="F34" s="22">
        <v>800</v>
      </c>
      <c r="G34" s="37">
        <v>0.08</v>
      </c>
    </row>
    <row r="35" spans="2:8" s="2" customFormat="1" ht="30" x14ac:dyDescent="0.25">
      <c r="B35" s="21" t="s">
        <v>54</v>
      </c>
      <c r="C35" s="25" t="s">
        <v>46</v>
      </c>
      <c r="D35" s="20" t="s">
        <v>47</v>
      </c>
      <c r="E35" s="22">
        <v>3000</v>
      </c>
      <c r="F35" s="22">
        <v>6000</v>
      </c>
      <c r="G35" s="37">
        <v>0.61</v>
      </c>
    </row>
    <row r="36" spans="2:8" s="2" customFormat="1" ht="30" x14ac:dyDescent="0.25">
      <c r="B36" s="21" t="s">
        <v>55</v>
      </c>
      <c r="C36" s="25" t="s">
        <v>49</v>
      </c>
      <c r="D36" s="20" t="s">
        <v>44</v>
      </c>
      <c r="E36" s="22">
        <v>844.8</v>
      </c>
      <c r="F36" s="22">
        <v>1689.6</v>
      </c>
      <c r="G36" s="37">
        <v>0.17</v>
      </c>
    </row>
    <row r="37" spans="2:8" s="2" customFormat="1" ht="45" x14ac:dyDescent="0.25">
      <c r="B37" s="21" t="s">
        <v>56</v>
      </c>
      <c r="C37" s="25" t="s">
        <v>50</v>
      </c>
      <c r="D37" s="20"/>
      <c r="E37" s="22">
        <v>1976.16</v>
      </c>
      <c r="F37" s="22">
        <v>3952.32</v>
      </c>
      <c r="G37" s="37">
        <v>0.4</v>
      </c>
    </row>
    <row r="38" spans="2:8" s="2" customFormat="1" x14ac:dyDescent="0.25">
      <c r="B38" s="21"/>
      <c r="C38" s="29" t="s">
        <v>80</v>
      </c>
      <c r="D38" s="29"/>
      <c r="E38" s="36">
        <f>SUM(E26:E37)</f>
        <v>14320.96</v>
      </c>
      <c r="F38" s="36">
        <f>SUM(F26:F37)</f>
        <v>28641.919999999998</v>
      </c>
      <c r="G38" s="36">
        <f>SUM(G26:G37)</f>
        <v>2.9006472836056814</v>
      </c>
    </row>
    <row r="39" spans="2:8" s="2" customFormat="1" x14ac:dyDescent="0.25">
      <c r="B39" s="24">
        <v>3</v>
      </c>
      <c r="C39" s="42" t="s">
        <v>63</v>
      </c>
      <c r="D39" s="43"/>
      <c r="E39" s="43"/>
      <c r="F39" s="43"/>
      <c r="G39" s="44"/>
    </row>
    <row r="40" spans="2:8" s="2" customFormat="1" x14ac:dyDescent="0.25">
      <c r="B40" s="21" t="s">
        <v>33</v>
      </c>
      <c r="C40" s="26" t="s">
        <v>12</v>
      </c>
      <c r="D40" s="21"/>
      <c r="E40" s="22">
        <f>G40*4940.2</f>
        <v>9880.4</v>
      </c>
      <c r="F40" s="22">
        <v>19760.8</v>
      </c>
      <c r="G40" s="37">
        <v>2</v>
      </c>
    </row>
    <row r="41" spans="2:8" s="2" customFormat="1" x14ac:dyDescent="0.25">
      <c r="B41" s="21" t="s">
        <v>34</v>
      </c>
      <c r="C41" s="26" t="s">
        <v>29</v>
      </c>
      <c r="D41" s="20"/>
      <c r="E41" s="22">
        <f>G41*4940.2</f>
        <v>18624.554</v>
      </c>
      <c r="F41" s="22">
        <f>E41*2</f>
        <v>37249.108</v>
      </c>
      <c r="G41" s="37">
        <v>3.77</v>
      </c>
    </row>
    <row r="42" spans="2:8" s="2" customFormat="1" x14ac:dyDescent="0.25">
      <c r="B42" s="21"/>
      <c r="C42" s="29" t="s">
        <v>80</v>
      </c>
      <c r="D42" s="23"/>
      <c r="E42" s="36">
        <f>SUM(E40:E41)</f>
        <v>28504.953999999998</v>
      </c>
      <c r="F42" s="36">
        <f>SUM(F40:F41)</f>
        <v>57009.907999999996</v>
      </c>
      <c r="G42" s="36">
        <f>SUM(G40:G41)</f>
        <v>5.77</v>
      </c>
      <c r="H42" s="8"/>
    </row>
    <row r="43" spans="2:8" s="2" customFormat="1" ht="45" x14ac:dyDescent="0.25">
      <c r="B43" s="21"/>
      <c r="C43" s="23" t="s">
        <v>81</v>
      </c>
      <c r="D43" s="23"/>
      <c r="E43" s="36"/>
      <c r="F43" s="36"/>
      <c r="G43" s="36"/>
      <c r="H43" s="8"/>
    </row>
    <row r="44" spans="2:8" s="2" customFormat="1" ht="23.25" customHeight="1" x14ac:dyDescent="0.25">
      <c r="B44" s="24" t="s">
        <v>8</v>
      </c>
      <c r="C44" s="58" t="s">
        <v>82</v>
      </c>
      <c r="D44" s="43"/>
      <c r="E44" s="43"/>
      <c r="F44" s="43"/>
      <c r="G44" s="44"/>
      <c r="H44" s="8"/>
    </row>
    <row r="45" spans="2:8" s="2" customFormat="1" ht="45" x14ac:dyDescent="0.25">
      <c r="B45" s="21" t="s">
        <v>5</v>
      </c>
      <c r="C45" s="21" t="s">
        <v>64</v>
      </c>
      <c r="D45" s="21"/>
      <c r="E45" s="22">
        <f>9.86*4940.2</f>
        <v>48710.371999999996</v>
      </c>
      <c r="F45" s="21">
        <f>E45*2</f>
        <v>97420.743999999992</v>
      </c>
      <c r="G45" s="57"/>
    </row>
    <row r="46" spans="2:8" s="2" customFormat="1" x14ac:dyDescent="0.25">
      <c r="B46" s="21" t="s">
        <v>6</v>
      </c>
      <c r="C46" s="21" t="s">
        <v>62</v>
      </c>
      <c r="D46" s="21"/>
      <c r="E46" s="22">
        <v>9880.4</v>
      </c>
      <c r="F46" s="22">
        <v>19760.8</v>
      </c>
      <c r="G46" s="57"/>
    </row>
    <row r="47" spans="2:8" s="2" customFormat="1" x14ac:dyDescent="0.25">
      <c r="B47" s="21" t="s">
        <v>7</v>
      </c>
      <c r="C47" s="21" t="s">
        <v>14</v>
      </c>
      <c r="D47" s="21"/>
      <c r="E47" s="22">
        <v>18673.96</v>
      </c>
      <c r="F47" s="22">
        <v>37347.910000000003</v>
      </c>
      <c r="G47" s="57"/>
    </row>
    <row r="48" spans="2:8" s="2" customFormat="1" ht="45" x14ac:dyDescent="0.25">
      <c r="B48" s="1"/>
      <c r="C48" s="18" t="s">
        <v>83</v>
      </c>
      <c r="D48" s="17"/>
      <c r="E48" s="19">
        <f>SUM(E45:E47)</f>
        <v>77264.731999999989</v>
      </c>
      <c r="F48" s="19">
        <f>SUM(F45:F47)</f>
        <v>154529.454</v>
      </c>
      <c r="G48" s="57"/>
    </row>
    <row r="49" spans="2:9" s="2" customFormat="1" x14ac:dyDescent="0.25">
      <c r="B49" s="10"/>
      <c r="C49" s="10"/>
      <c r="D49" s="10"/>
      <c r="E49" s="10"/>
      <c r="F49" s="10"/>
      <c r="G49" s="10"/>
      <c r="H49" s="8"/>
    </row>
    <row r="50" spans="2:9" s="2" customFormat="1" x14ac:dyDescent="0.25">
      <c r="B50" s="10"/>
      <c r="C50" s="10"/>
      <c r="D50" s="10"/>
      <c r="E50" s="10"/>
      <c r="F50" s="10"/>
      <c r="G50" s="38"/>
      <c r="H50" s="8"/>
    </row>
    <row r="51" spans="2:9" s="2" customFormat="1" ht="31.5" x14ac:dyDescent="0.5">
      <c r="B51" s="10"/>
      <c r="C51" s="10"/>
      <c r="D51" s="10"/>
      <c r="E51" s="10"/>
      <c r="F51" s="10"/>
      <c r="G51" s="55"/>
      <c r="H51" s="56"/>
      <c r="I51" s="8"/>
    </row>
    <row r="52" spans="2:9" s="2" customFormat="1" x14ac:dyDescent="0.25">
      <c r="B52" s="10"/>
      <c r="C52" s="10"/>
      <c r="D52" s="10"/>
      <c r="E52" s="10"/>
      <c r="F52" s="10"/>
      <c r="G52" s="10"/>
      <c r="H52" s="8"/>
      <c r="I52" s="8"/>
    </row>
    <row r="53" spans="2:9" s="2" customFormat="1" x14ac:dyDescent="0.25">
      <c r="B53" s="10"/>
      <c r="C53" s="10"/>
      <c r="D53" s="10"/>
      <c r="E53" s="10"/>
      <c r="F53" s="10"/>
      <c r="G53" s="10"/>
      <c r="H53" s="8"/>
      <c r="I53" s="8"/>
    </row>
    <row r="54" spans="2:9" s="2" customFormat="1" x14ac:dyDescent="0.25">
      <c r="B54" s="10"/>
      <c r="C54" s="10"/>
      <c r="D54" s="10"/>
      <c r="E54" s="10"/>
      <c r="F54" s="10"/>
      <c r="G54" s="10"/>
      <c r="H54" s="8"/>
      <c r="I54" s="8"/>
    </row>
    <row r="55" spans="2:9" s="2" customFormat="1" x14ac:dyDescent="0.25">
      <c r="B55" s="10"/>
      <c r="C55" s="10"/>
      <c r="D55" s="10"/>
      <c r="E55" s="10"/>
      <c r="F55" s="10"/>
      <c r="G55" s="10"/>
      <c r="H55" s="8"/>
      <c r="I55" s="8"/>
    </row>
    <row r="56" spans="2:9" s="2" customFormat="1" x14ac:dyDescent="0.25">
      <c r="B56" s="10"/>
      <c r="C56" s="10"/>
      <c r="D56" s="10"/>
      <c r="E56" s="10"/>
      <c r="F56" s="10"/>
      <c r="G56" s="10"/>
      <c r="I56" s="8"/>
    </row>
    <row r="57" spans="2:9" s="2" customFormat="1" x14ac:dyDescent="0.25">
      <c r="B57" s="10"/>
      <c r="C57" s="10"/>
      <c r="D57" s="10"/>
      <c r="E57" s="10"/>
      <c r="F57" s="10"/>
      <c r="G57" s="10"/>
      <c r="I57" s="8"/>
    </row>
    <row r="58" spans="2:9" s="2" customFormat="1" x14ac:dyDescent="0.25">
      <c r="B58" s="10"/>
      <c r="C58" s="10"/>
      <c r="D58" s="10"/>
      <c r="E58" s="10"/>
      <c r="F58" s="10"/>
      <c r="G58" s="10"/>
      <c r="I58" s="8"/>
    </row>
    <row r="59" spans="2:9" s="2" customFormat="1" x14ac:dyDescent="0.25">
      <c r="B59" s="10"/>
      <c r="C59" s="10"/>
      <c r="D59" s="10"/>
      <c r="E59" s="10"/>
      <c r="F59" s="10"/>
      <c r="G59" s="10"/>
      <c r="I59" s="8"/>
    </row>
    <row r="60" spans="2:9" s="2" customFormat="1" x14ac:dyDescent="0.25">
      <c r="B60" s="10"/>
      <c r="C60" s="10"/>
      <c r="D60" s="10"/>
      <c r="E60" s="10"/>
      <c r="F60" s="10"/>
      <c r="G60" s="10"/>
      <c r="I60" s="8"/>
    </row>
    <row r="61" spans="2:9" s="2" customFormat="1" x14ac:dyDescent="0.25">
      <c r="B61" s="10"/>
      <c r="C61" s="10"/>
      <c r="D61" s="10"/>
      <c r="E61" s="10"/>
      <c r="F61" s="10"/>
      <c r="G61" s="10"/>
      <c r="I61" s="8"/>
    </row>
    <row r="62" spans="2:9" s="2" customFormat="1" x14ac:dyDescent="0.25">
      <c r="B62" s="10"/>
      <c r="C62" s="10"/>
      <c r="D62" s="10"/>
      <c r="E62" s="10"/>
      <c r="F62" s="10"/>
      <c r="G62" s="10"/>
      <c r="I62" s="8"/>
    </row>
    <row r="63" spans="2:9" s="2" customFormat="1" x14ac:dyDescent="0.25">
      <c r="B63" s="8"/>
      <c r="C63" s="10"/>
      <c r="D63" s="10"/>
      <c r="E63" s="10"/>
      <c r="F63" s="10"/>
      <c r="G63" s="10"/>
      <c r="I63" s="8"/>
    </row>
    <row r="64" spans="2:9" s="2" customFormat="1" x14ac:dyDescent="0.25">
      <c r="I64" s="8"/>
    </row>
    <row r="65" spans="9:9" s="2" customFormat="1" x14ac:dyDescent="0.25">
      <c r="I65" s="8"/>
    </row>
    <row r="66" spans="9:9" s="2" customFormat="1" x14ac:dyDescent="0.25">
      <c r="I66" s="8"/>
    </row>
    <row r="67" spans="9:9" s="2" customFormat="1" x14ac:dyDescent="0.25">
      <c r="I67" s="8"/>
    </row>
    <row r="68" spans="9:9" s="2" customFormat="1" x14ac:dyDescent="0.25"/>
    <row r="69" spans="9:9" s="2" customFormat="1" x14ac:dyDescent="0.25"/>
    <row r="70" spans="9:9" s="2" customFormat="1" x14ac:dyDescent="0.25"/>
    <row r="71" spans="9:9" s="2" customFormat="1" x14ac:dyDescent="0.25"/>
    <row r="72" spans="9:9" s="2" customFormat="1" x14ac:dyDescent="0.25"/>
    <row r="73" spans="9:9" s="2" customFormat="1" x14ac:dyDescent="0.25"/>
    <row r="74" spans="9:9" s="2" customFormat="1" x14ac:dyDescent="0.25"/>
    <row r="75" spans="9:9" s="2" customFormat="1" x14ac:dyDescent="0.25"/>
    <row r="76" spans="9:9" s="2" customFormat="1" x14ac:dyDescent="0.25"/>
    <row r="77" spans="9:9" s="2" customFormat="1" x14ac:dyDescent="0.25"/>
    <row r="78" spans="9:9" s="2" customFormat="1" x14ac:dyDescent="0.25"/>
    <row r="79" spans="9:9" s="2" customFormat="1" x14ac:dyDescent="0.25"/>
    <row r="80" spans="9:9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pans="8:8" s="2" customFormat="1" x14ac:dyDescent="0.25"/>
    <row r="114" spans="8:8" s="2" customFormat="1" x14ac:dyDescent="0.25"/>
    <row r="115" spans="8:8" s="2" customFormat="1" x14ac:dyDescent="0.25"/>
    <row r="116" spans="8:8" s="2" customFormat="1" x14ac:dyDescent="0.25"/>
    <row r="117" spans="8:8" s="2" customFormat="1" x14ac:dyDescent="0.25"/>
    <row r="118" spans="8:8" s="2" customFormat="1" x14ac:dyDescent="0.25"/>
    <row r="119" spans="8:8" s="2" customFormat="1" x14ac:dyDescent="0.25"/>
    <row r="120" spans="8:8" s="2" customFormat="1" x14ac:dyDescent="0.25"/>
    <row r="121" spans="8:8" s="2" customFormat="1" x14ac:dyDescent="0.25"/>
    <row r="122" spans="8:8" s="2" customFormat="1" x14ac:dyDescent="0.25"/>
    <row r="123" spans="8:8" s="2" customFormat="1" x14ac:dyDescent="0.25"/>
    <row r="124" spans="8:8" s="2" customFormat="1" x14ac:dyDescent="0.25">
      <c r="H124"/>
    </row>
    <row r="125" spans="8:8" s="2" customFormat="1" x14ac:dyDescent="0.25">
      <c r="H125"/>
    </row>
    <row r="126" spans="8:8" s="2" customFormat="1" x14ac:dyDescent="0.25">
      <c r="H126"/>
    </row>
    <row r="127" spans="8:8" s="2" customFormat="1" x14ac:dyDescent="0.25">
      <c r="H127"/>
    </row>
    <row r="128" spans="8:8" s="2" customFormat="1" x14ac:dyDescent="0.25">
      <c r="H128"/>
    </row>
    <row r="129" spans="2:9" s="2" customFormat="1" x14ac:dyDescent="0.25">
      <c r="H129"/>
    </row>
    <row r="130" spans="2:9" s="2" customFormat="1" x14ac:dyDescent="0.25">
      <c r="H130"/>
    </row>
    <row r="131" spans="2:9" s="2" customFormat="1" x14ac:dyDescent="0.25">
      <c r="B131"/>
      <c r="H131"/>
    </row>
    <row r="132" spans="2:9" s="2" customFormat="1" x14ac:dyDescent="0.25">
      <c r="B132"/>
      <c r="C132"/>
      <c r="D132"/>
      <c r="E132"/>
      <c r="F132"/>
      <c r="G132"/>
      <c r="H132"/>
    </row>
    <row r="133" spans="2:9" s="2" customFormat="1" x14ac:dyDescent="0.25">
      <c r="B133"/>
      <c r="C133"/>
      <c r="D133"/>
      <c r="E133"/>
      <c r="F133"/>
      <c r="G133"/>
      <c r="H133"/>
    </row>
    <row r="134" spans="2:9" s="2" customFormat="1" x14ac:dyDescent="0.25">
      <c r="B134"/>
      <c r="C134"/>
      <c r="D134"/>
      <c r="E134"/>
      <c r="F134"/>
      <c r="G134"/>
      <c r="H134"/>
    </row>
    <row r="135" spans="2:9" s="2" customFormat="1" x14ac:dyDescent="0.25">
      <c r="B135"/>
      <c r="C135"/>
      <c r="D135"/>
      <c r="E135"/>
      <c r="F135"/>
      <c r="G135"/>
      <c r="H135"/>
    </row>
    <row r="136" spans="2:9" s="2" customFormat="1" x14ac:dyDescent="0.25">
      <c r="B136"/>
      <c r="C136"/>
      <c r="D136"/>
      <c r="E136"/>
      <c r="F136"/>
      <c r="G136"/>
      <c r="H136"/>
    </row>
    <row r="137" spans="2:9" s="2" customFormat="1" x14ac:dyDescent="0.25">
      <c r="B137"/>
      <c r="C137"/>
      <c r="D137"/>
      <c r="E137"/>
      <c r="F137"/>
      <c r="G137"/>
      <c r="H137"/>
    </row>
    <row r="138" spans="2:9" s="2" customFormat="1" x14ac:dyDescent="0.25">
      <c r="B138"/>
      <c r="C138"/>
      <c r="D138"/>
      <c r="E138"/>
      <c r="F138"/>
      <c r="G138"/>
      <c r="H138"/>
    </row>
    <row r="139" spans="2:9" s="2" customFormat="1" x14ac:dyDescent="0.25">
      <c r="B139"/>
      <c r="C139"/>
      <c r="D139"/>
      <c r="E139"/>
      <c r="F139"/>
      <c r="G139"/>
      <c r="H139"/>
    </row>
    <row r="140" spans="2:9" s="2" customFormat="1" x14ac:dyDescent="0.25">
      <c r="B140"/>
      <c r="C140"/>
      <c r="D140"/>
      <c r="E140"/>
      <c r="F140"/>
      <c r="G140"/>
      <c r="H140"/>
      <c r="I140"/>
    </row>
    <row r="141" spans="2:9" s="2" customFormat="1" x14ac:dyDescent="0.25">
      <c r="B141"/>
      <c r="C141"/>
      <c r="D141"/>
      <c r="E141"/>
      <c r="F141"/>
      <c r="G141"/>
      <c r="H141"/>
      <c r="I141"/>
    </row>
    <row r="142" spans="2:9" s="2" customFormat="1" x14ac:dyDescent="0.25">
      <c r="B142"/>
      <c r="C142"/>
      <c r="D142"/>
      <c r="E142"/>
      <c r="F142"/>
      <c r="G142"/>
      <c r="H142"/>
      <c r="I142"/>
    </row>
  </sheetData>
  <mergeCells count="7">
    <mergeCell ref="C44:G44"/>
    <mergeCell ref="F1:G1"/>
    <mergeCell ref="F2:G2"/>
    <mergeCell ref="C3:D3"/>
    <mergeCell ref="C14:G14"/>
    <mergeCell ref="C25:G25"/>
    <mergeCell ref="C39:G39"/>
  </mergeCells>
  <pageMargins left="0.23622047244094491" right="0.23622047244094491" top="0.74803149606299213" bottom="0.74803149606299213" header="0.31496062992125984" footer="0.31496062992125984"/>
  <pageSetup paperSize="9" scale="80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2016-10-06T13:29:43Z</cp:lastPrinted>
  <dcterms:created xsi:type="dcterms:W3CDTF">2016-07-08T10:35:46Z</dcterms:created>
  <dcterms:modified xsi:type="dcterms:W3CDTF">2016-10-06T14:04:44Z</dcterms:modified>
</cp:coreProperties>
</file>